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ity Clerk\2022\7-18-22\"/>
    </mc:Choice>
  </mc:AlternateContent>
  <xr:revisionPtr revIDLastSave="0" documentId="14_{1A32F2AE-444E-4222-9ADC-93A580B0AC9F}" xr6:coauthVersionLast="47" xr6:coauthVersionMax="47" xr10:uidLastSave="{00000000-0000-0000-0000-000000000000}"/>
  <bookViews>
    <workbookView xWindow="-110" yWindow="-110" windowWidth="19420" windowHeight="10420" xr2:uid="{8CF4DF33-7551-4BAC-B7AE-38A6295B6850}"/>
  </bookViews>
  <sheets>
    <sheet name="Exhibit 5C" sheetId="1" r:id="rId1"/>
  </sheets>
  <definedNames>
    <definedName name="_xlnm._FilterDatabase" localSheetId="0" hidden="1">'Exhibit 5C'!$A$1:$E$339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59" i="1"/>
  <c r="D59" i="1"/>
  <c r="C59" i="1"/>
  <c r="E56" i="1"/>
  <c r="D56" i="1"/>
  <c r="C56" i="1"/>
  <c r="E47" i="1"/>
  <c r="D47" i="1"/>
  <c r="C47" i="1"/>
  <c r="E43" i="1"/>
  <c r="D43" i="1"/>
  <c r="C43" i="1"/>
  <c r="E40" i="1"/>
  <c r="D40" i="1"/>
  <c r="C40" i="1"/>
  <c r="E39" i="1"/>
  <c r="D39" i="1"/>
  <c r="C39" i="1"/>
  <c r="E29" i="1"/>
  <c r="D29" i="1"/>
  <c r="C29" i="1"/>
  <c r="E26" i="1"/>
  <c r="D26" i="1"/>
  <c r="C26" i="1"/>
  <c r="E20" i="1"/>
  <c r="D20" i="1"/>
  <c r="C20" i="1"/>
  <c r="E19" i="1"/>
  <c r="D19" i="1"/>
  <c r="C19" i="1"/>
  <c r="E17" i="1"/>
  <c r="D17" i="1"/>
  <c r="C17" i="1"/>
  <c r="D10" i="1"/>
  <c r="E14" i="1"/>
  <c r="D14" i="1"/>
  <c r="C14" i="1"/>
  <c r="E10" i="1"/>
  <c r="C10" i="1"/>
  <c r="E6" i="1"/>
  <c r="D6" i="1"/>
  <c r="C6" i="1"/>
  <c r="E4" i="1"/>
  <c r="C4" i="1"/>
  <c r="D4" i="1"/>
  <c r="E2" i="1"/>
  <c r="D2" i="1"/>
  <c r="C2" i="1"/>
</calcChain>
</file>

<file path=xl/sharedStrings.xml><?xml version="1.0" encoding="utf-8"?>
<sst xmlns="http://schemas.openxmlformats.org/spreadsheetml/2006/main" count="66" uniqueCount="66">
  <si>
    <t>Museum Assistant</t>
  </si>
  <si>
    <t>Receptionist</t>
  </si>
  <si>
    <t>Maintenance Worker</t>
  </si>
  <si>
    <t>Sanitation Worker</t>
  </si>
  <si>
    <t>Accounts Receivable Clerk</t>
  </si>
  <si>
    <t>Coordinator, Licenses &amp; Permitting</t>
  </si>
  <si>
    <t>Senior Center Coordinator</t>
  </si>
  <si>
    <t>Tax Clerk</t>
  </si>
  <si>
    <t>Accounts Payable Clerk</t>
  </si>
  <si>
    <t>Mechanic</t>
  </si>
  <si>
    <t>Truck Driver</t>
  </si>
  <si>
    <t>Utility Locator</t>
  </si>
  <si>
    <t>Executive Assistant</t>
  </si>
  <si>
    <t>Support Services Supervisor</t>
  </si>
  <si>
    <t>Deputy Court Clerk</t>
  </si>
  <si>
    <t>Evidence Technician</t>
  </si>
  <si>
    <t>GIS/CAD Technician</t>
  </si>
  <si>
    <t>Park Operations Coordinator</t>
  </si>
  <si>
    <t>Recreation Program Coordinator</t>
  </si>
  <si>
    <t>Streets Maintenance Coordinator</t>
  </si>
  <si>
    <t>Deputy City Clerk</t>
  </si>
  <si>
    <t>Detective</t>
  </si>
  <si>
    <t>Police Officer</t>
  </si>
  <si>
    <t>Utility Customer Care Manager</t>
  </si>
  <si>
    <t>Accountant</t>
  </si>
  <si>
    <t>Assistant to the City Manager</t>
  </si>
  <si>
    <t>Coordinator, Zoning</t>
  </si>
  <si>
    <t>GIS/IT Coordinator</t>
  </si>
  <si>
    <t>Special Project Coordinator Plan/Zoning</t>
  </si>
  <si>
    <t>Stormwater Inspector</t>
  </si>
  <si>
    <t>Sergeant</t>
  </si>
  <si>
    <t>Lieutenant</t>
  </si>
  <si>
    <t>Senior Accountant</t>
  </si>
  <si>
    <t>Deputy Finance Director</t>
  </si>
  <si>
    <t>Police Major</t>
  </si>
  <si>
    <t>Stormwater Manager</t>
  </si>
  <si>
    <t>Community Development Director</t>
  </si>
  <si>
    <t>Court Clerk/Administrator</t>
  </si>
  <si>
    <t>Economic Development Director</t>
  </si>
  <si>
    <t>Finance Director</t>
  </si>
  <si>
    <t>Human Resources Director</t>
  </si>
  <si>
    <t>Parks, Recreation, and Cultural Affairs Director</t>
  </si>
  <si>
    <t>Public Works Director</t>
  </si>
  <si>
    <t>Assistant City Manager</t>
  </si>
  <si>
    <t>Police Chief</t>
  </si>
  <si>
    <t>Chief Financial Officer</t>
  </si>
  <si>
    <t>Development &amp; Infrastructure Agency Director</t>
  </si>
  <si>
    <t>Public Services, Equity, &amp; Inclusion Agency Director</t>
  </si>
  <si>
    <t>City Manager</t>
  </si>
  <si>
    <t>UtilityBilling Clerk</t>
  </si>
  <si>
    <t>Code Enforcement/Police Officer</t>
  </si>
  <si>
    <t xml:space="preserve">Equipment Operator </t>
  </si>
  <si>
    <t>Code Enforcement</t>
  </si>
  <si>
    <t>IT Manager</t>
  </si>
  <si>
    <t>Event Coordinator</t>
  </si>
  <si>
    <t>Police Captain</t>
  </si>
  <si>
    <t>NPDES Field Technician</t>
  </si>
  <si>
    <t>Deputy Public Works Director</t>
  </si>
  <si>
    <t>Administrative Services Director</t>
  </si>
  <si>
    <t>City Clerk</t>
  </si>
  <si>
    <t>Pay Grade</t>
  </si>
  <si>
    <t>Midpoint</t>
  </si>
  <si>
    <t>Maximum</t>
  </si>
  <si>
    <t xml:space="preserve">Minimum </t>
  </si>
  <si>
    <t xml:space="preserve"> Classification Title                                       July 2022</t>
  </si>
  <si>
    <t>Supervisor (Streets Mntc; Sanitation; Parks Facilities &amp; Mntc)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</si>
</sst>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44" fontId="0" fillId="3" borderId="0" xfId="0" applyNumberFormat="1" applyFill="1"/>
    <xf numFmtId="44" fontId="0" fillId="3" borderId="7" xfId="0" applyNumberFormat="1" applyFill="1" applyBorder="1"/>
    <xf numFmtId="44" fontId="0" fillId="3" borderId="8" xfId="0" applyNumberFormat="1" applyFill="1" applyBorder="1"/>
    <xf numFmtId="0" fontId="2" fillId="0" borderId="4" xfId="0" applyFont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44" fontId="0" fillId="3" borderId="8" xfId="0" applyNumberFormat="1" applyFill="1" applyBorder="1" applyAlignment="1">
      <alignment vertical="center"/>
    </xf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44" fontId="0" fillId="3" borderId="11" xfId="0" applyNumberFormat="1" applyFill="1" applyBorder="1" applyAlignment="1">
      <alignment vertical="center"/>
    </xf>
    <xf numFmtId="44" fontId="0" fillId="3" borderId="10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left" vertical="center"/>
    </xf>
    <xf numFmtId="8" fontId="0" fillId="3" borderId="0" xfId="0" applyNumberFormat="1" applyFill="1" applyAlignment="1">
      <alignment vertical="center"/>
    </xf>
    <xf numFmtId="8" fontId="0" fillId="3" borderId="7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4" fontId="0" fillId="3" borderId="6" xfId="0" applyNumberFormat="1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  <xf numFmtId="0" fontId="0" fillId="4" borderId="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44" fontId="0" fillId="0" borderId="5" xfId="0" applyNumberFormat="1" applyFill="1" applyBorder="1" applyAlignment="1">
      <alignment horizontal="center" vertical="center"/>
    </xf>
    <xf numFmtId="44" fontId="0" fillId="0" borderId="14" xfId="0" applyNumberFormat="1" applyFill="1" applyBorder="1" applyAlignment="1">
      <alignment horizontal="center" vertical="center"/>
    </xf>
    <xf numFmtId="0" fontId="0" fillId="3" borderId="0" xfId="0" applyFill="1" applyBorder="1"/>
    <xf numFmtId="44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6C98-FCF9-41B2-9467-81CE69D1997B}">
  <dimension ref="A1:E339"/>
  <sheetViews>
    <sheetView showGridLines="0" tabSelected="1" zoomScale="120" zoomScaleNormal="120" workbookViewId="0">
      <selection activeCell="I4" sqref="I4"/>
    </sheetView>
  </sheetViews>
  <sheetFormatPr defaultRowHeight="14.5" x14ac:dyDescent="0.35"/>
  <cols>
    <col min="1" max="1" width="47.26953125" bestFit="1" customWidth="1"/>
    <col min="2" max="2" width="10.7265625" style="23" customWidth="1"/>
    <col min="3" max="3" width="13.1796875" customWidth="1"/>
    <col min="4" max="4" width="13.453125" customWidth="1"/>
    <col min="5" max="5" width="13.26953125" customWidth="1"/>
  </cols>
  <sheetData>
    <row r="1" spans="1:5" ht="15.5" x14ac:dyDescent="0.35">
      <c r="A1" s="1" t="s">
        <v>64</v>
      </c>
      <c r="B1" s="2" t="s">
        <v>60</v>
      </c>
      <c r="C1" s="2" t="s">
        <v>63</v>
      </c>
      <c r="D1" s="2" t="s">
        <v>61</v>
      </c>
      <c r="E1" s="3" t="s">
        <v>62</v>
      </c>
    </row>
    <row r="2" spans="1:5" x14ac:dyDescent="0.35">
      <c r="A2" s="4" t="s">
        <v>0</v>
      </c>
      <c r="B2" s="28">
        <v>101</v>
      </c>
      <c r="C2" s="30">
        <f>SUM(26940.45*0.0125+26940.45)</f>
        <v>27277.205625000002</v>
      </c>
      <c r="D2" s="32">
        <f>SUM(34349.07*0.0125+34349.07)</f>
        <v>34778.433375000001</v>
      </c>
      <c r="E2" s="32">
        <f>SUM(41757.7*0.0125+41757.7)</f>
        <v>42279.671249999999</v>
      </c>
    </row>
    <row r="3" spans="1:5" x14ac:dyDescent="0.35">
      <c r="A3" s="5" t="s">
        <v>1</v>
      </c>
      <c r="B3" s="41"/>
      <c r="C3" s="31"/>
      <c r="D3" s="33"/>
      <c r="E3" s="33"/>
    </row>
    <row r="4" spans="1:5" x14ac:dyDescent="0.35">
      <c r="A4" s="6" t="s">
        <v>2</v>
      </c>
      <c r="B4" s="42">
        <v>104</v>
      </c>
      <c r="C4" s="45">
        <f>SUM(31108.96*0.0125+31108.96)</f>
        <v>31497.822</v>
      </c>
      <c r="D4" s="45">
        <f>SUM(39264.45*0.0125+39264.45)</f>
        <v>39755.255624999998</v>
      </c>
      <c r="E4" s="45">
        <f>SUM(47418.95*0.0125+47418.95)</f>
        <v>48011.686874999999</v>
      </c>
    </row>
    <row r="5" spans="1:5" x14ac:dyDescent="0.35">
      <c r="A5" s="6" t="s">
        <v>3</v>
      </c>
      <c r="B5" s="43"/>
      <c r="C5" s="46"/>
      <c r="D5" s="46"/>
      <c r="E5" s="46"/>
    </row>
    <row r="6" spans="1:5" x14ac:dyDescent="0.35">
      <c r="A6" s="4" t="s">
        <v>4</v>
      </c>
      <c r="B6" s="29">
        <v>105</v>
      </c>
      <c r="C6" s="31">
        <f>SUM(32746.28*0.0125+32746.28)</f>
        <v>33155.608500000002</v>
      </c>
      <c r="D6" s="33">
        <f>SUM(41751.51*0.0125+41751.51)</f>
        <v>42273.403875000004</v>
      </c>
      <c r="E6" s="33">
        <f>SUM(50756.74*0.0125+50756.74)</f>
        <v>51391.199249999998</v>
      </c>
    </row>
    <row r="7" spans="1:5" x14ac:dyDescent="0.35">
      <c r="A7" s="4" t="s">
        <v>5</v>
      </c>
      <c r="B7" s="29"/>
      <c r="C7" s="31"/>
      <c r="D7" s="33"/>
      <c r="E7" s="33"/>
    </row>
    <row r="8" spans="1:5" x14ac:dyDescent="0.35">
      <c r="A8" s="4" t="s">
        <v>6</v>
      </c>
      <c r="B8" s="29"/>
      <c r="C8" s="31"/>
      <c r="D8" s="33"/>
      <c r="E8" s="33"/>
    </row>
    <row r="9" spans="1:5" x14ac:dyDescent="0.35">
      <c r="A9" s="4" t="s">
        <v>7</v>
      </c>
      <c r="B9" s="29"/>
      <c r="C9" s="31"/>
      <c r="D9" s="33"/>
      <c r="E9" s="33"/>
    </row>
    <row r="10" spans="1:5" x14ac:dyDescent="0.35">
      <c r="A10" s="6" t="s">
        <v>8</v>
      </c>
      <c r="B10" s="35">
        <v>106</v>
      </c>
      <c r="C10" s="37">
        <f>SUM(34383.6*0.0125+34383.6)</f>
        <v>34813.394999999997</v>
      </c>
      <c r="D10" s="37">
        <f>SUM(43839.09*0.0125+43839.09)</f>
        <v>44387.078624999995</v>
      </c>
      <c r="E10" s="44">
        <f>SUM(53294.58*0.0125+53294.58)</f>
        <v>53960.76225</v>
      </c>
    </row>
    <row r="11" spans="1:5" x14ac:dyDescent="0.35">
      <c r="A11" s="6" t="s">
        <v>51</v>
      </c>
      <c r="B11" s="35"/>
      <c r="C11" s="37"/>
      <c r="D11" s="37"/>
      <c r="E11" s="44"/>
    </row>
    <row r="12" spans="1:5" x14ac:dyDescent="0.35">
      <c r="A12" s="40" t="s">
        <v>56</v>
      </c>
      <c r="B12" s="35"/>
      <c r="C12" s="37"/>
      <c r="D12" s="37"/>
      <c r="E12" s="44"/>
    </row>
    <row r="13" spans="1:5" x14ac:dyDescent="0.35">
      <c r="A13" s="6" t="s">
        <v>9</v>
      </c>
      <c r="B13" s="35"/>
      <c r="C13" s="37"/>
      <c r="D13" s="37"/>
      <c r="E13" s="44"/>
    </row>
    <row r="14" spans="1:5" x14ac:dyDescent="0.35">
      <c r="A14" s="4" t="s">
        <v>49</v>
      </c>
      <c r="B14" s="11">
        <v>107</v>
      </c>
      <c r="C14" s="12">
        <f>SUM(36102.78*0.0125+36102.78)</f>
        <v>36554.064749999998</v>
      </c>
      <c r="D14" s="13">
        <f>SUM(46031.04*0.0125+46031.04)</f>
        <v>46606.428</v>
      </c>
      <c r="E14" s="14">
        <f>SUM(55959.31*0.0125+55959.31)</f>
        <v>56658.801374999995</v>
      </c>
    </row>
    <row r="15" spans="1:5" x14ac:dyDescent="0.35">
      <c r="A15" s="4" t="s">
        <v>11</v>
      </c>
      <c r="B15" s="11"/>
      <c r="C15" s="12"/>
      <c r="D15" s="13"/>
      <c r="E15" s="14"/>
    </row>
    <row r="16" spans="1:5" x14ac:dyDescent="0.35">
      <c r="A16" s="4" t="s">
        <v>10</v>
      </c>
      <c r="B16" s="11"/>
      <c r="C16" s="13"/>
      <c r="D16" s="13"/>
      <c r="E16" s="13"/>
    </row>
    <row r="17" spans="1:5" x14ac:dyDescent="0.35">
      <c r="A17" s="6" t="s">
        <v>12</v>
      </c>
      <c r="B17" s="7">
        <v>108</v>
      </c>
      <c r="C17" s="8">
        <f>SUM(37907.92*0.0125+37907.92)</f>
        <v>38381.769</v>
      </c>
      <c r="D17" s="9">
        <f>SUM(48332.59*0.0125+48332.59)</f>
        <v>48936.747374999999</v>
      </c>
      <c r="E17" s="10">
        <f>SUM(58757.27*0.0125+58757.27)</f>
        <v>59491.735874999998</v>
      </c>
    </row>
    <row r="18" spans="1:5" x14ac:dyDescent="0.35">
      <c r="A18" s="4" t="s">
        <v>13</v>
      </c>
      <c r="B18" s="11"/>
      <c r="C18" s="12"/>
      <c r="D18" s="13"/>
      <c r="E18" s="14"/>
    </row>
    <row r="19" spans="1:5" x14ac:dyDescent="0.35">
      <c r="A19" s="4" t="s">
        <v>14</v>
      </c>
      <c r="B19" s="11">
        <v>109</v>
      </c>
      <c r="C19" s="12">
        <f>SUM(39803.31*0.0125+39803.31)</f>
        <v>40300.851374999998</v>
      </c>
      <c r="D19" s="13">
        <f>SUM(50749.22*0.0125+50749.22)</f>
        <v>51383.585250000004</v>
      </c>
      <c r="E19" s="14">
        <f>SUM(61695.13*0.0125+61695.13)</f>
        <v>62466.319124999995</v>
      </c>
    </row>
    <row r="20" spans="1:5" x14ac:dyDescent="0.35">
      <c r="A20" s="6" t="s">
        <v>15</v>
      </c>
      <c r="B20" s="35">
        <v>110</v>
      </c>
      <c r="C20" s="36">
        <f>SUM(41793.48*0.0125+41793.48)</f>
        <v>42315.898500000003</v>
      </c>
      <c r="D20" s="37">
        <f>SUM(53286.68*0.0125+53286.68)</f>
        <v>53952.763500000001</v>
      </c>
      <c r="E20" s="38">
        <f>SUM(64779.89*0.0125+64779.89)</f>
        <v>65589.638624999992</v>
      </c>
    </row>
    <row r="21" spans="1:5" x14ac:dyDescent="0.35">
      <c r="A21" s="6" t="s">
        <v>16</v>
      </c>
      <c r="B21" s="35"/>
      <c r="C21" s="36"/>
      <c r="D21" s="37"/>
      <c r="E21" s="38"/>
    </row>
    <row r="22" spans="1:5" x14ac:dyDescent="0.35">
      <c r="A22" s="15" t="s">
        <v>17</v>
      </c>
      <c r="B22" s="35"/>
      <c r="C22" s="36"/>
      <c r="D22" s="37"/>
      <c r="E22" s="38"/>
    </row>
    <row r="23" spans="1:5" x14ac:dyDescent="0.35">
      <c r="A23" s="15" t="s">
        <v>54</v>
      </c>
      <c r="B23" s="35"/>
      <c r="C23" s="36"/>
      <c r="D23" s="37"/>
      <c r="E23" s="38"/>
    </row>
    <row r="24" spans="1:5" x14ac:dyDescent="0.35">
      <c r="A24" s="6" t="s">
        <v>18</v>
      </c>
      <c r="B24" s="35"/>
      <c r="C24" s="36"/>
      <c r="D24" s="37"/>
      <c r="E24" s="38"/>
    </row>
    <row r="25" spans="1:5" x14ac:dyDescent="0.35">
      <c r="A25" s="15" t="s">
        <v>19</v>
      </c>
      <c r="B25" s="35"/>
      <c r="C25" s="36"/>
      <c r="D25" s="37"/>
      <c r="E25" s="38"/>
    </row>
    <row r="26" spans="1:5" x14ac:dyDescent="0.35">
      <c r="A26" s="4" t="s">
        <v>52</v>
      </c>
      <c r="B26" s="29">
        <v>111</v>
      </c>
      <c r="C26" s="33">
        <f>SUM(43883.15*0.0125+43883.15)</f>
        <v>44431.689375000002</v>
      </c>
      <c r="D26" s="33">
        <f>SUM(55951.02*0.0125+55951.02)</f>
        <v>56650.407749999998</v>
      </c>
      <c r="E26" s="39">
        <f>SUM(68018.89*0.0125+68018.89)</f>
        <v>68869.126124999995</v>
      </c>
    </row>
    <row r="27" spans="1:5" x14ac:dyDescent="0.35">
      <c r="A27" s="4" t="s">
        <v>20</v>
      </c>
      <c r="B27" s="29"/>
      <c r="C27" s="33"/>
      <c r="D27" s="33"/>
      <c r="E27" s="39"/>
    </row>
    <row r="28" spans="1:5" x14ac:dyDescent="0.35">
      <c r="A28" s="4" t="s">
        <v>23</v>
      </c>
      <c r="B28" s="29"/>
      <c r="C28" s="33"/>
      <c r="D28" s="33"/>
      <c r="E28" s="39"/>
    </row>
    <row r="29" spans="1:5" x14ac:dyDescent="0.35">
      <c r="A29" s="6" t="s">
        <v>24</v>
      </c>
      <c r="B29" s="35">
        <v>112</v>
      </c>
      <c r="C29" s="36">
        <f>SUM(46077.31*0.0125+46077.31)</f>
        <v>46653.276375000001</v>
      </c>
      <c r="D29" s="37">
        <f>SUM(58748.57*0.0125+58748.57)</f>
        <v>59482.927125000002</v>
      </c>
      <c r="E29" s="38">
        <f>SUM(71419.83*0.0125+71419.83)</f>
        <v>72312.577875000003</v>
      </c>
    </row>
    <row r="30" spans="1:5" x14ac:dyDescent="0.35">
      <c r="A30" s="6" t="s">
        <v>25</v>
      </c>
      <c r="B30" s="35"/>
      <c r="C30" s="36"/>
      <c r="D30" s="37"/>
      <c r="E30" s="38"/>
    </row>
    <row r="31" spans="1:5" x14ac:dyDescent="0.35">
      <c r="A31" s="6" t="s">
        <v>50</v>
      </c>
      <c r="B31" s="35"/>
      <c r="C31" s="36"/>
      <c r="D31" s="37"/>
      <c r="E31" s="38"/>
    </row>
    <row r="32" spans="1:5" x14ac:dyDescent="0.35">
      <c r="A32" s="6" t="s">
        <v>21</v>
      </c>
      <c r="B32" s="35"/>
      <c r="C32" s="36"/>
      <c r="D32" s="37"/>
      <c r="E32" s="38"/>
    </row>
    <row r="33" spans="1:5" x14ac:dyDescent="0.35">
      <c r="A33" s="6" t="s">
        <v>22</v>
      </c>
      <c r="B33" s="35"/>
      <c r="C33" s="36"/>
      <c r="D33" s="37"/>
      <c r="E33" s="38"/>
    </row>
    <row r="34" spans="1:5" x14ac:dyDescent="0.35">
      <c r="A34" s="6" t="s">
        <v>26</v>
      </c>
      <c r="B34" s="35"/>
      <c r="C34" s="36"/>
      <c r="D34" s="37"/>
      <c r="E34" s="38"/>
    </row>
    <row r="35" spans="1:5" x14ac:dyDescent="0.35">
      <c r="A35" s="6" t="s">
        <v>27</v>
      </c>
      <c r="B35" s="35"/>
      <c r="C35" s="36"/>
      <c r="D35" s="37"/>
      <c r="E35" s="38"/>
    </row>
    <row r="36" spans="1:5" x14ac:dyDescent="0.35">
      <c r="A36" s="6" t="s">
        <v>28</v>
      </c>
      <c r="B36" s="35"/>
      <c r="C36" s="36"/>
      <c r="D36" s="37"/>
      <c r="E36" s="38"/>
    </row>
    <row r="37" spans="1:5" x14ac:dyDescent="0.35">
      <c r="A37" s="6" t="s">
        <v>29</v>
      </c>
      <c r="B37" s="35"/>
      <c r="C37" s="36"/>
      <c r="D37" s="37"/>
      <c r="E37" s="38"/>
    </row>
    <row r="38" spans="1:5" x14ac:dyDescent="0.35">
      <c r="A38" s="6" t="s">
        <v>65</v>
      </c>
      <c r="B38" s="35"/>
      <c r="C38" s="36"/>
      <c r="D38" s="37"/>
      <c r="E38" s="38"/>
    </row>
    <row r="39" spans="1:5" x14ac:dyDescent="0.35">
      <c r="A39" s="4" t="s">
        <v>30</v>
      </c>
      <c r="B39" s="16">
        <v>113</v>
      </c>
      <c r="C39" s="26">
        <f>SUM(50800.23*0.0125+50800.23)</f>
        <v>51435.232875000002</v>
      </c>
      <c r="D39" s="27">
        <f>SUM(64770.3*0.0125+64770.3)</f>
        <v>65579.928750000006</v>
      </c>
      <c r="E39" s="17">
        <f>SUM(78740.36*0.0125+78740.36)</f>
        <v>79724.614499999996</v>
      </c>
    </row>
    <row r="40" spans="1:5" x14ac:dyDescent="0.35">
      <c r="A40" s="6" t="s">
        <v>31</v>
      </c>
      <c r="B40" s="49">
        <v>115</v>
      </c>
      <c r="C40" s="50">
        <f>SUM(55391.61*0.0125+55391.61)</f>
        <v>56084.005125000003</v>
      </c>
      <c r="D40" s="50">
        <f>SUM(70624.3*0.0125+70624.3)</f>
        <v>71507.103750000009</v>
      </c>
      <c r="E40" s="48">
        <f>SUM(85856.99*0.0125+85856.99)</f>
        <v>86930.202375000008</v>
      </c>
    </row>
    <row r="41" spans="1:5" x14ac:dyDescent="0.35">
      <c r="A41" s="6" t="s">
        <v>53</v>
      </c>
      <c r="B41" s="49"/>
      <c r="C41" s="50"/>
      <c r="D41" s="50"/>
      <c r="E41" s="48"/>
    </row>
    <row r="42" spans="1:5" x14ac:dyDescent="0.35">
      <c r="A42" s="6" t="s">
        <v>32</v>
      </c>
      <c r="B42" s="49"/>
      <c r="C42" s="50"/>
      <c r="D42" s="50"/>
      <c r="E42" s="48"/>
    </row>
    <row r="43" spans="1:5" x14ac:dyDescent="0.35">
      <c r="A43" s="47" t="s">
        <v>33</v>
      </c>
      <c r="B43" s="29">
        <v>116</v>
      </c>
      <c r="C43" s="31">
        <f>SUM(59269.02*0.0125+59269.02)</f>
        <v>60009.882749999997</v>
      </c>
      <c r="D43" s="33">
        <f>SUM(75568*0.0125+75568)</f>
        <v>76512.600000000006</v>
      </c>
      <c r="E43" s="34">
        <f>SUM(91866.98*0.0125+91866.98)</f>
        <v>93015.317249999993</v>
      </c>
    </row>
    <row r="44" spans="1:5" x14ac:dyDescent="0.35">
      <c r="A44" s="4" t="s">
        <v>55</v>
      </c>
      <c r="B44" s="29"/>
      <c r="C44" s="31"/>
      <c r="D44" s="33"/>
      <c r="E44" s="34"/>
    </row>
    <row r="45" spans="1:5" x14ac:dyDescent="0.35">
      <c r="A45" s="40" t="s">
        <v>57</v>
      </c>
      <c r="B45" s="29"/>
      <c r="C45" s="31"/>
      <c r="D45" s="33"/>
      <c r="E45" s="34"/>
    </row>
    <row r="46" spans="1:5" x14ac:dyDescent="0.35">
      <c r="A46" s="4" t="s">
        <v>35</v>
      </c>
      <c r="B46" s="29"/>
      <c r="C46" s="31"/>
      <c r="D46" s="33"/>
      <c r="E46" s="34"/>
    </row>
    <row r="47" spans="1:5" x14ac:dyDescent="0.35">
      <c r="A47" s="6" t="s">
        <v>59</v>
      </c>
      <c r="B47" s="35">
        <v>117</v>
      </c>
      <c r="C47" s="36">
        <f>SUM(63417.85*0.0125+63417.85)</f>
        <v>64210.573124999995</v>
      </c>
      <c r="D47" s="37">
        <f>SUM(80857.75*0.0125+80857.75)</f>
        <v>81868.471875000003</v>
      </c>
      <c r="E47" s="38">
        <f>SUM(98297.67*0.0125+98297.67)</f>
        <v>99526.390874999997</v>
      </c>
    </row>
    <row r="48" spans="1:5" x14ac:dyDescent="0.35">
      <c r="A48" s="40" t="s">
        <v>58</v>
      </c>
      <c r="B48" s="35"/>
      <c r="C48" s="36"/>
      <c r="D48" s="37"/>
      <c r="E48" s="38"/>
    </row>
    <row r="49" spans="1:5" x14ac:dyDescent="0.35">
      <c r="A49" s="6" t="s">
        <v>36</v>
      </c>
      <c r="B49" s="35"/>
      <c r="C49" s="36"/>
      <c r="D49" s="37"/>
      <c r="E49" s="38"/>
    </row>
    <row r="50" spans="1:5" x14ac:dyDescent="0.35">
      <c r="A50" s="15" t="s">
        <v>37</v>
      </c>
      <c r="B50" s="35"/>
      <c r="C50" s="36"/>
      <c r="D50" s="37"/>
      <c r="E50" s="38"/>
    </row>
    <row r="51" spans="1:5" x14ac:dyDescent="0.35">
      <c r="A51" s="6" t="s">
        <v>34</v>
      </c>
      <c r="B51" s="35"/>
      <c r="C51" s="36"/>
      <c r="D51" s="37"/>
      <c r="E51" s="38"/>
    </row>
    <row r="52" spans="1:5" x14ac:dyDescent="0.35">
      <c r="A52" s="6" t="s">
        <v>38</v>
      </c>
      <c r="B52" s="35"/>
      <c r="C52" s="36"/>
      <c r="D52" s="37"/>
      <c r="E52" s="38"/>
    </row>
    <row r="53" spans="1:5" x14ac:dyDescent="0.35">
      <c r="A53" s="6" t="s">
        <v>40</v>
      </c>
      <c r="B53" s="35"/>
      <c r="C53" s="36"/>
      <c r="D53" s="37"/>
      <c r="E53" s="38"/>
    </row>
    <row r="54" spans="1:5" x14ac:dyDescent="0.35">
      <c r="A54" s="6" t="s">
        <v>41</v>
      </c>
      <c r="B54" s="35"/>
      <c r="C54" s="36"/>
      <c r="D54" s="37"/>
      <c r="E54" s="38"/>
    </row>
    <row r="55" spans="1:5" x14ac:dyDescent="0.35">
      <c r="A55" s="6" t="s">
        <v>42</v>
      </c>
      <c r="B55" s="35"/>
      <c r="C55" s="36"/>
      <c r="D55" s="37"/>
      <c r="E55" s="38"/>
    </row>
    <row r="56" spans="1:5" x14ac:dyDescent="0.35">
      <c r="A56" s="4" t="s">
        <v>43</v>
      </c>
      <c r="B56" s="29">
        <v>119</v>
      </c>
      <c r="C56" s="31">
        <f>SUM(72607.1*0.0125+72607.1)</f>
        <v>73514.688750000001</v>
      </c>
      <c r="D56" s="33">
        <f>SUM(92574.05*0.0125+92574.05)</f>
        <v>93731.225625000006</v>
      </c>
      <c r="E56" s="34">
        <f>SUM(112541*0.0125+112541)</f>
        <v>113947.7625</v>
      </c>
    </row>
    <row r="57" spans="1:5" x14ac:dyDescent="0.35">
      <c r="A57" s="4" t="s">
        <v>39</v>
      </c>
      <c r="B57" s="29"/>
      <c r="C57" s="31"/>
      <c r="D57" s="33"/>
      <c r="E57" s="34"/>
    </row>
    <row r="58" spans="1:5" x14ac:dyDescent="0.35">
      <c r="A58" s="4" t="s">
        <v>44</v>
      </c>
      <c r="B58" s="29"/>
      <c r="C58" s="31"/>
      <c r="D58" s="33"/>
      <c r="E58" s="34"/>
    </row>
    <row r="59" spans="1:5" x14ac:dyDescent="0.35">
      <c r="A59" s="6" t="s">
        <v>45</v>
      </c>
      <c r="B59" s="35">
        <v>120</v>
      </c>
      <c r="C59" s="36">
        <f>SUM(77689.6*0.0125+77689.6)</f>
        <v>78660.72</v>
      </c>
      <c r="D59" s="37">
        <f>SUM(99054.23*0.0125+99054.23)</f>
        <v>100292.40787499999</v>
      </c>
      <c r="E59" s="38">
        <f>SUM(120,418.87*0.0125+120418.87)</f>
        <v>120544.10587499999</v>
      </c>
    </row>
    <row r="60" spans="1:5" x14ac:dyDescent="0.35">
      <c r="A60" s="6" t="s">
        <v>46</v>
      </c>
      <c r="B60" s="35"/>
      <c r="C60" s="36"/>
      <c r="D60" s="37"/>
      <c r="E60" s="38"/>
    </row>
    <row r="61" spans="1:5" x14ac:dyDescent="0.35">
      <c r="A61" s="6" t="s">
        <v>47</v>
      </c>
      <c r="B61" s="35"/>
      <c r="C61" s="36"/>
      <c r="D61" s="37"/>
      <c r="E61" s="38"/>
    </row>
    <row r="62" spans="1:5" x14ac:dyDescent="0.35">
      <c r="A62" s="18" t="s">
        <v>48</v>
      </c>
      <c r="B62" s="19">
        <v>121</v>
      </c>
      <c r="C62" s="20">
        <f>SUM(83127.87*0.0125+83127.87)</f>
        <v>84166.968374999997</v>
      </c>
      <c r="D62" s="21">
        <f>SUM(105988.03*0.0125+105988.03)</f>
        <v>107312.88037499999</v>
      </c>
      <c r="E62" s="22">
        <f>SUM(128,848.19*0.0125+128848.19)</f>
        <v>128986.792375</v>
      </c>
    </row>
    <row r="63" spans="1:5" x14ac:dyDescent="0.35">
      <c r="C63" s="24"/>
      <c r="D63" s="24"/>
      <c r="E63" s="24"/>
    </row>
    <row r="64" spans="1:5" x14ac:dyDescent="0.35">
      <c r="C64" s="24"/>
      <c r="D64" s="24"/>
      <c r="E64" s="24"/>
    </row>
    <row r="65" spans="1:5" x14ac:dyDescent="0.35">
      <c r="A65" s="25"/>
      <c r="C65" s="24"/>
      <c r="D65" s="24"/>
      <c r="E65" s="24"/>
    </row>
    <row r="66" spans="1:5" x14ac:dyDescent="0.35">
      <c r="C66" s="24"/>
      <c r="D66" s="24"/>
      <c r="E66" s="24"/>
    </row>
    <row r="67" spans="1:5" x14ac:dyDescent="0.35">
      <c r="A67" s="25"/>
      <c r="C67" s="24"/>
      <c r="D67" s="24"/>
      <c r="E67" s="24"/>
    </row>
    <row r="68" spans="1:5" x14ac:dyDescent="0.35">
      <c r="A68" s="25"/>
      <c r="C68" s="24"/>
      <c r="D68" s="24"/>
      <c r="E68" s="24"/>
    </row>
    <row r="69" spans="1:5" x14ac:dyDescent="0.35">
      <c r="A69" s="25"/>
      <c r="C69" s="24"/>
      <c r="D69" s="24"/>
      <c r="E69" s="24"/>
    </row>
    <row r="70" spans="1:5" x14ac:dyDescent="0.35">
      <c r="C70" s="24"/>
      <c r="D70" s="24"/>
      <c r="E70" s="24"/>
    </row>
    <row r="71" spans="1:5" x14ac:dyDescent="0.35">
      <c r="C71" s="24"/>
      <c r="D71" s="24"/>
      <c r="E71" s="24"/>
    </row>
    <row r="72" spans="1:5" x14ac:dyDescent="0.35">
      <c r="C72" s="24"/>
      <c r="D72" s="24"/>
      <c r="E72" s="24"/>
    </row>
    <row r="73" spans="1:5" x14ac:dyDescent="0.35">
      <c r="C73" s="24"/>
      <c r="D73" s="24"/>
      <c r="E73" s="24"/>
    </row>
    <row r="74" spans="1:5" x14ac:dyDescent="0.35">
      <c r="C74" s="24"/>
      <c r="D74" s="24"/>
      <c r="E74" s="24"/>
    </row>
    <row r="75" spans="1:5" x14ac:dyDescent="0.35">
      <c r="C75" s="24"/>
      <c r="D75" s="24"/>
      <c r="E75" s="24"/>
    </row>
    <row r="76" spans="1:5" x14ac:dyDescent="0.35">
      <c r="C76" s="24"/>
      <c r="D76" s="24"/>
      <c r="E76" s="24"/>
    </row>
    <row r="77" spans="1:5" x14ac:dyDescent="0.35">
      <c r="C77" s="24"/>
      <c r="D77" s="24"/>
      <c r="E77" s="24"/>
    </row>
    <row r="78" spans="1:5" x14ac:dyDescent="0.35">
      <c r="C78" s="24"/>
      <c r="D78" s="24"/>
      <c r="E78" s="24"/>
    </row>
    <row r="79" spans="1:5" x14ac:dyDescent="0.35">
      <c r="C79" s="24"/>
      <c r="D79" s="24"/>
      <c r="E79" s="24"/>
    </row>
    <row r="80" spans="1:5" x14ac:dyDescent="0.35">
      <c r="C80" s="24"/>
      <c r="D80" s="24"/>
      <c r="E80" s="24"/>
    </row>
    <row r="81" spans="1:5" x14ac:dyDescent="0.35">
      <c r="C81" s="24"/>
      <c r="D81" s="24"/>
      <c r="E81" s="24"/>
    </row>
    <row r="82" spans="1:5" x14ac:dyDescent="0.35">
      <c r="C82" s="24"/>
      <c r="D82" s="24"/>
      <c r="E82" s="24"/>
    </row>
    <row r="83" spans="1:5" x14ac:dyDescent="0.35">
      <c r="C83" s="24"/>
      <c r="D83" s="24"/>
      <c r="E83" s="24"/>
    </row>
    <row r="84" spans="1:5" x14ac:dyDescent="0.35">
      <c r="C84" s="24"/>
      <c r="D84" s="24"/>
      <c r="E84" s="24"/>
    </row>
    <row r="85" spans="1:5" x14ac:dyDescent="0.35">
      <c r="C85" s="24"/>
      <c r="D85" s="24"/>
      <c r="E85" s="24"/>
    </row>
    <row r="86" spans="1:5" x14ac:dyDescent="0.35">
      <c r="C86" s="24"/>
      <c r="D86" s="24"/>
      <c r="E86" s="24"/>
    </row>
    <row r="87" spans="1:5" x14ac:dyDescent="0.35">
      <c r="C87" s="24"/>
      <c r="D87" s="24"/>
      <c r="E87" s="24"/>
    </row>
    <row r="88" spans="1:5" x14ac:dyDescent="0.35">
      <c r="C88" s="24"/>
      <c r="D88" s="24"/>
      <c r="E88" s="24"/>
    </row>
    <row r="89" spans="1:5" x14ac:dyDescent="0.35">
      <c r="C89" s="24"/>
      <c r="D89" s="24"/>
      <c r="E89" s="24"/>
    </row>
    <row r="90" spans="1:5" x14ac:dyDescent="0.35">
      <c r="C90" s="24"/>
      <c r="D90" s="24"/>
      <c r="E90" s="24"/>
    </row>
    <row r="91" spans="1:5" x14ac:dyDescent="0.35">
      <c r="C91" s="24"/>
      <c r="D91" s="24"/>
      <c r="E91" s="24"/>
    </row>
    <row r="92" spans="1:5" x14ac:dyDescent="0.35">
      <c r="C92" s="24"/>
      <c r="D92" s="24"/>
      <c r="E92" s="24"/>
    </row>
    <row r="93" spans="1:5" x14ac:dyDescent="0.35">
      <c r="C93" s="24"/>
      <c r="D93" s="24"/>
      <c r="E93" s="24"/>
    </row>
    <row r="94" spans="1:5" x14ac:dyDescent="0.35">
      <c r="C94" s="24"/>
      <c r="D94" s="24"/>
      <c r="E94" s="24"/>
    </row>
    <row r="95" spans="1:5" x14ac:dyDescent="0.35">
      <c r="A95" s="25"/>
      <c r="C95" s="24"/>
      <c r="D95" s="24"/>
      <c r="E95" s="24"/>
    </row>
    <row r="96" spans="1:5" x14ac:dyDescent="0.35">
      <c r="A96" s="25"/>
      <c r="C96" s="24"/>
      <c r="D96" s="24"/>
      <c r="E96" s="24"/>
    </row>
    <row r="97" spans="1:5" x14ac:dyDescent="0.35">
      <c r="C97" s="24"/>
      <c r="D97" s="24"/>
      <c r="E97" s="24"/>
    </row>
    <row r="98" spans="1:5" x14ac:dyDescent="0.35">
      <c r="C98" s="24"/>
      <c r="D98" s="24"/>
      <c r="E98" s="24"/>
    </row>
    <row r="99" spans="1:5" x14ac:dyDescent="0.35">
      <c r="A99" s="25"/>
      <c r="C99" s="24"/>
      <c r="D99" s="24"/>
      <c r="E99" s="24"/>
    </row>
    <row r="100" spans="1:5" x14ac:dyDescent="0.35">
      <c r="C100" s="24"/>
      <c r="D100" s="24"/>
      <c r="E100" s="24"/>
    </row>
    <row r="101" spans="1:5" x14ac:dyDescent="0.35">
      <c r="C101" s="24"/>
      <c r="D101" s="24"/>
      <c r="E101" s="24"/>
    </row>
    <row r="102" spans="1:5" x14ac:dyDescent="0.35">
      <c r="C102" s="24"/>
      <c r="D102" s="24"/>
      <c r="E102" s="24"/>
    </row>
    <row r="103" spans="1:5" x14ac:dyDescent="0.35">
      <c r="C103" s="24"/>
      <c r="D103" s="24"/>
      <c r="E103" s="24"/>
    </row>
    <row r="104" spans="1:5" x14ac:dyDescent="0.35">
      <c r="C104" s="24"/>
      <c r="D104" s="24"/>
      <c r="E104" s="24"/>
    </row>
    <row r="105" spans="1:5" x14ac:dyDescent="0.35">
      <c r="C105" s="24"/>
      <c r="D105" s="24"/>
      <c r="E105" s="24"/>
    </row>
    <row r="106" spans="1:5" x14ac:dyDescent="0.35">
      <c r="C106" s="24"/>
      <c r="D106" s="24"/>
      <c r="E106" s="24"/>
    </row>
    <row r="107" spans="1:5" x14ac:dyDescent="0.35">
      <c r="C107" s="24"/>
      <c r="D107" s="24"/>
      <c r="E107" s="24"/>
    </row>
    <row r="108" spans="1:5" x14ac:dyDescent="0.35">
      <c r="C108" s="24"/>
      <c r="D108" s="24"/>
      <c r="E108" s="24"/>
    </row>
    <row r="109" spans="1:5" x14ac:dyDescent="0.35">
      <c r="C109" s="24"/>
      <c r="D109" s="24"/>
      <c r="E109" s="24"/>
    </row>
    <row r="110" spans="1:5" x14ac:dyDescent="0.35">
      <c r="C110" s="24"/>
      <c r="D110" s="24"/>
      <c r="E110" s="24"/>
    </row>
    <row r="111" spans="1:5" x14ac:dyDescent="0.35">
      <c r="C111" s="24"/>
      <c r="D111" s="24"/>
      <c r="E111" s="24"/>
    </row>
    <row r="112" spans="1:5" x14ac:dyDescent="0.35">
      <c r="C112" s="24"/>
      <c r="D112" s="24"/>
      <c r="E112" s="24"/>
    </row>
    <row r="113" spans="3:5" x14ac:dyDescent="0.35">
      <c r="C113" s="24"/>
      <c r="D113" s="24"/>
      <c r="E113" s="24"/>
    </row>
    <row r="114" spans="3:5" x14ac:dyDescent="0.35">
      <c r="C114" s="24"/>
      <c r="D114" s="24"/>
      <c r="E114" s="24"/>
    </row>
    <row r="115" spans="3:5" x14ac:dyDescent="0.35">
      <c r="C115" s="24"/>
      <c r="D115" s="24"/>
      <c r="E115" s="24"/>
    </row>
    <row r="116" spans="3:5" x14ac:dyDescent="0.35">
      <c r="C116" s="24"/>
      <c r="D116" s="24"/>
      <c r="E116" s="24"/>
    </row>
    <row r="117" spans="3:5" x14ac:dyDescent="0.35">
      <c r="C117" s="24"/>
      <c r="D117" s="24"/>
      <c r="E117" s="24"/>
    </row>
    <row r="118" spans="3:5" x14ac:dyDescent="0.35">
      <c r="C118" s="24"/>
      <c r="D118" s="24"/>
      <c r="E118" s="24"/>
    </row>
    <row r="119" spans="3:5" x14ac:dyDescent="0.35">
      <c r="C119" s="24"/>
      <c r="D119" s="24"/>
      <c r="E119" s="24"/>
    </row>
    <row r="120" spans="3:5" x14ac:dyDescent="0.35">
      <c r="C120" s="24"/>
      <c r="D120" s="24"/>
      <c r="E120" s="24"/>
    </row>
    <row r="121" spans="3:5" x14ac:dyDescent="0.35">
      <c r="C121" s="24"/>
      <c r="D121" s="24"/>
      <c r="E121" s="24"/>
    </row>
    <row r="122" spans="3:5" x14ac:dyDescent="0.35">
      <c r="C122" s="24"/>
      <c r="D122" s="24"/>
      <c r="E122" s="24"/>
    </row>
    <row r="123" spans="3:5" x14ac:dyDescent="0.35">
      <c r="C123" s="24"/>
      <c r="D123" s="24"/>
      <c r="E123" s="24"/>
    </row>
    <row r="124" spans="3:5" x14ac:dyDescent="0.35">
      <c r="C124" s="24"/>
      <c r="D124" s="24"/>
      <c r="E124" s="24"/>
    </row>
    <row r="125" spans="3:5" x14ac:dyDescent="0.35">
      <c r="C125" s="24"/>
      <c r="D125" s="24"/>
      <c r="E125" s="24"/>
    </row>
    <row r="126" spans="3:5" x14ac:dyDescent="0.35">
      <c r="C126" s="24"/>
      <c r="D126" s="24"/>
      <c r="E126" s="24"/>
    </row>
    <row r="127" spans="3:5" x14ac:dyDescent="0.35">
      <c r="C127" s="24"/>
      <c r="D127" s="24"/>
      <c r="E127" s="24"/>
    </row>
    <row r="128" spans="3:5" x14ac:dyDescent="0.35">
      <c r="C128" s="24"/>
      <c r="D128" s="24"/>
      <c r="E128" s="24"/>
    </row>
    <row r="129" spans="1:5" x14ac:dyDescent="0.35">
      <c r="C129" s="24"/>
      <c r="D129" s="24"/>
      <c r="E129" s="24"/>
    </row>
    <row r="130" spans="1:5" x14ac:dyDescent="0.35">
      <c r="C130" s="24"/>
      <c r="D130" s="24"/>
      <c r="E130" s="24"/>
    </row>
    <row r="131" spans="1:5" x14ac:dyDescent="0.35">
      <c r="C131" s="24"/>
      <c r="D131" s="24"/>
      <c r="E131" s="24"/>
    </row>
    <row r="132" spans="1:5" x14ac:dyDescent="0.35">
      <c r="A132" s="25"/>
      <c r="C132" s="24"/>
      <c r="D132" s="24"/>
      <c r="E132" s="24"/>
    </row>
    <row r="133" spans="1:5" x14ac:dyDescent="0.35">
      <c r="A133" s="25"/>
      <c r="C133" s="24"/>
      <c r="D133" s="24"/>
      <c r="E133" s="24"/>
    </row>
    <row r="134" spans="1:5" x14ac:dyDescent="0.35">
      <c r="A134" s="25"/>
      <c r="C134" s="24"/>
      <c r="D134" s="24"/>
      <c r="E134" s="24"/>
    </row>
    <row r="135" spans="1:5" x14ac:dyDescent="0.35">
      <c r="A135" s="25"/>
      <c r="C135" s="24"/>
      <c r="D135" s="24"/>
      <c r="E135" s="24"/>
    </row>
    <row r="136" spans="1:5" x14ac:dyDescent="0.35">
      <c r="A136" s="25"/>
      <c r="C136" s="24"/>
      <c r="D136" s="24"/>
      <c r="E136" s="24"/>
    </row>
    <row r="137" spans="1:5" x14ac:dyDescent="0.35">
      <c r="C137" s="24"/>
      <c r="D137" s="24"/>
      <c r="E137" s="24"/>
    </row>
    <row r="138" spans="1:5" x14ac:dyDescent="0.35">
      <c r="C138" s="24"/>
      <c r="D138" s="24"/>
      <c r="E138" s="24"/>
    </row>
    <row r="139" spans="1:5" x14ac:dyDescent="0.35">
      <c r="C139" s="24"/>
      <c r="D139" s="24"/>
      <c r="E139" s="24"/>
    </row>
    <row r="140" spans="1:5" x14ac:dyDescent="0.35">
      <c r="C140" s="24"/>
      <c r="D140" s="24"/>
      <c r="E140" s="24"/>
    </row>
    <row r="141" spans="1:5" x14ac:dyDescent="0.35">
      <c r="C141" s="24"/>
      <c r="D141" s="24"/>
      <c r="E141" s="24"/>
    </row>
    <row r="142" spans="1:5" x14ac:dyDescent="0.35">
      <c r="C142" s="24"/>
      <c r="D142" s="24"/>
      <c r="E142" s="24"/>
    </row>
    <row r="143" spans="1:5" x14ac:dyDescent="0.35">
      <c r="C143" s="24"/>
      <c r="D143" s="24"/>
      <c r="E143" s="24"/>
    </row>
    <row r="144" spans="1:5" x14ac:dyDescent="0.35">
      <c r="C144" s="24"/>
      <c r="D144" s="24"/>
      <c r="E144" s="24"/>
    </row>
    <row r="145" spans="1:5" x14ac:dyDescent="0.35">
      <c r="C145" s="24"/>
      <c r="D145" s="24"/>
      <c r="E145" s="24"/>
    </row>
    <row r="146" spans="1:5" x14ac:dyDescent="0.35">
      <c r="A146" s="25"/>
      <c r="C146" s="24"/>
      <c r="D146" s="24"/>
      <c r="E146" s="24"/>
    </row>
    <row r="147" spans="1:5" x14ac:dyDescent="0.35">
      <c r="C147" s="24"/>
      <c r="D147" s="24"/>
      <c r="E147" s="24"/>
    </row>
    <row r="148" spans="1:5" x14ac:dyDescent="0.35">
      <c r="C148" s="24"/>
      <c r="D148" s="24"/>
      <c r="E148" s="24"/>
    </row>
    <row r="149" spans="1:5" x14ac:dyDescent="0.35">
      <c r="C149" s="24"/>
      <c r="D149" s="24"/>
      <c r="E149" s="24"/>
    </row>
    <row r="150" spans="1:5" x14ac:dyDescent="0.35">
      <c r="A150" s="25"/>
      <c r="C150" s="24"/>
      <c r="D150" s="24"/>
      <c r="E150" s="24"/>
    </row>
    <row r="151" spans="1:5" x14ac:dyDescent="0.35">
      <c r="C151" s="24"/>
      <c r="D151" s="24"/>
      <c r="E151" s="24"/>
    </row>
    <row r="152" spans="1:5" x14ac:dyDescent="0.35">
      <c r="C152" s="24"/>
      <c r="D152" s="24"/>
      <c r="E152" s="24"/>
    </row>
    <row r="153" spans="1:5" x14ac:dyDescent="0.35">
      <c r="C153" s="24"/>
      <c r="D153" s="24"/>
      <c r="E153" s="24"/>
    </row>
    <row r="154" spans="1:5" x14ac:dyDescent="0.35">
      <c r="C154" s="24"/>
      <c r="D154" s="24"/>
      <c r="E154" s="24"/>
    </row>
    <row r="155" spans="1:5" x14ac:dyDescent="0.35">
      <c r="C155" s="24"/>
      <c r="D155" s="24"/>
      <c r="E155" s="24"/>
    </row>
    <row r="156" spans="1:5" x14ac:dyDescent="0.35">
      <c r="C156" s="24"/>
      <c r="D156" s="24"/>
      <c r="E156" s="24"/>
    </row>
    <row r="157" spans="1:5" x14ac:dyDescent="0.35">
      <c r="C157" s="24"/>
      <c r="D157" s="24"/>
      <c r="E157" s="24"/>
    </row>
    <row r="158" spans="1:5" x14ac:dyDescent="0.35">
      <c r="C158" s="24"/>
      <c r="D158" s="24"/>
      <c r="E158" s="24"/>
    </row>
    <row r="159" spans="1:5" x14ac:dyDescent="0.35">
      <c r="C159" s="24"/>
      <c r="D159" s="24"/>
      <c r="E159" s="24"/>
    </row>
    <row r="160" spans="1:5" x14ac:dyDescent="0.35">
      <c r="C160" s="24"/>
      <c r="D160" s="24"/>
      <c r="E160" s="24"/>
    </row>
    <row r="161" spans="1:5" x14ac:dyDescent="0.35">
      <c r="C161" s="24"/>
      <c r="D161" s="24"/>
      <c r="E161" s="24"/>
    </row>
    <row r="162" spans="1:5" x14ac:dyDescent="0.35">
      <c r="C162" s="24"/>
      <c r="D162" s="24"/>
      <c r="E162" s="24"/>
    </row>
    <row r="163" spans="1:5" x14ac:dyDescent="0.35">
      <c r="C163" s="24"/>
      <c r="D163" s="24"/>
      <c r="E163" s="24"/>
    </row>
    <row r="164" spans="1:5" x14ac:dyDescent="0.35">
      <c r="C164" s="24"/>
      <c r="D164" s="24"/>
      <c r="E164" s="24"/>
    </row>
    <row r="165" spans="1:5" x14ac:dyDescent="0.35">
      <c r="C165" s="24"/>
      <c r="D165" s="24"/>
      <c r="E165" s="24"/>
    </row>
    <row r="166" spans="1:5" x14ac:dyDescent="0.35">
      <c r="C166" s="24"/>
      <c r="D166" s="24"/>
      <c r="E166" s="24"/>
    </row>
    <row r="167" spans="1:5" x14ac:dyDescent="0.35">
      <c r="C167" s="24"/>
      <c r="D167" s="24"/>
      <c r="E167" s="24"/>
    </row>
    <row r="168" spans="1:5" x14ac:dyDescent="0.35">
      <c r="C168" s="24"/>
      <c r="D168" s="24"/>
      <c r="E168" s="24"/>
    </row>
    <row r="169" spans="1:5" x14ac:dyDescent="0.35">
      <c r="C169" s="24"/>
      <c r="D169" s="24"/>
      <c r="E169" s="24"/>
    </row>
    <row r="170" spans="1:5" x14ac:dyDescent="0.35">
      <c r="C170" s="24"/>
      <c r="D170" s="24"/>
      <c r="E170" s="24"/>
    </row>
    <row r="171" spans="1:5" x14ac:dyDescent="0.35">
      <c r="A171" s="25"/>
      <c r="C171" s="24"/>
      <c r="D171" s="24"/>
      <c r="E171" s="24"/>
    </row>
    <row r="172" spans="1:5" x14ac:dyDescent="0.35">
      <c r="A172" s="25"/>
      <c r="C172" s="24"/>
      <c r="D172" s="24"/>
      <c r="E172" s="24"/>
    </row>
    <row r="173" spans="1:5" x14ac:dyDescent="0.35">
      <c r="C173" s="24"/>
      <c r="D173" s="24"/>
      <c r="E173" s="24"/>
    </row>
    <row r="174" spans="1:5" x14ac:dyDescent="0.35">
      <c r="C174" s="24"/>
      <c r="D174" s="24"/>
      <c r="E174" s="24"/>
    </row>
    <row r="175" spans="1:5" x14ac:dyDescent="0.35">
      <c r="C175" s="24"/>
      <c r="D175" s="24"/>
      <c r="E175" s="24"/>
    </row>
    <row r="176" spans="1:5" x14ac:dyDescent="0.35">
      <c r="C176" s="24"/>
      <c r="D176" s="24"/>
      <c r="E176" s="24"/>
    </row>
    <row r="177" spans="3:5" x14ac:dyDescent="0.35">
      <c r="C177" s="24"/>
      <c r="D177" s="24"/>
      <c r="E177" s="24"/>
    </row>
    <row r="178" spans="3:5" x14ac:dyDescent="0.35">
      <c r="C178" s="24"/>
      <c r="D178" s="24"/>
      <c r="E178" s="24"/>
    </row>
    <row r="179" spans="3:5" x14ac:dyDescent="0.35">
      <c r="C179" s="24"/>
      <c r="D179" s="24"/>
      <c r="E179" s="24"/>
    </row>
    <row r="180" spans="3:5" x14ac:dyDescent="0.35">
      <c r="C180" s="24"/>
      <c r="D180" s="24"/>
      <c r="E180" s="24"/>
    </row>
    <row r="181" spans="3:5" x14ac:dyDescent="0.35">
      <c r="C181" s="24"/>
      <c r="D181" s="24"/>
      <c r="E181" s="24"/>
    </row>
    <row r="182" spans="3:5" x14ac:dyDescent="0.35">
      <c r="C182" s="24"/>
      <c r="D182" s="24"/>
      <c r="E182" s="24"/>
    </row>
    <row r="183" spans="3:5" x14ac:dyDescent="0.35">
      <c r="C183" s="24"/>
      <c r="D183" s="24"/>
      <c r="E183" s="24"/>
    </row>
    <row r="184" spans="3:5" x14ac:dyDescent="0.35">
      <c r="C184" s="24"/>
      <c r="D184" s="24"/>
      <c r="E184" s="24"/>
    </row>
    <row r="185" spans="3:5" x14ac:dyDescent="0.35">
      <c r="C185" s="24"/>
      <c r="D185" s="24"/>
      <c r="E185" s="24"/>
    </row>
    <row r="186" spans="3:5" x14ac:dyDescent="0.35">
      <c r="C186" s="24"/>
      <c r="D186" s="24"/>
      <c r="E186" s="24"/>
    </row>
    <row r="187" spans="3:5" x14ac:dyDescent="0.35">
      <c r="C187" s="24"/>
      <c r="D187" s="24"/>
      <c r="E187" s="24"/>
    </row>
    <row r="188" spans="3:5" x14ac:dyDescent="0.35">
      <c r="C188" s="24"/>
      <c r="D188" s="24"/>
      <c r="E188" s="24"/>
    </row>
    <row r="189" spans="3:5" x14ac:dyDescent="0.35">
      <c r="C189" s="24"/>
      <c r="D189" s="24"/>
      <c r="E189" s="24"/>
    </row>
    <row r="190" spans="3:5" x14ac:dyDescent="0.35">
      <c r="C190" s="24"/>
      <c r="D190" s="24"/>
      <c r="E190" s="24"/>
    </row>
    <row r="191" spans="3:5" x14ac:dyDescent="0.35">
      <c r="C191" s="24"/>
      <c r="D191" s="24"/>
      <c r="E191" s="24"/>
    </row>
    <row r="192" spans="3:5" x14ac:dyDescent="0.35">
      <c r="C192" s="24"/>
      <c r="D192" s="24"/>
      <c r="E192" s="24"/>
    </row>
    <row r="193" spans="1:5" x14ac:dyDescent="0.35">
      <c r="A193" s="25"/>
      <c r="C193" s="24"/>
      <c r="D193" s="24"/>
      <c r="E193" s="24"/>
    </row>
    <row r="194" spans="1:5" x14ac:dyDescent="0.35">
      <c r="A194" s="25"/>
      <c r="C194" s="24"/>
      <c r="D194" s="24"/>
      <c r="E194" s="24"/>
    </row>
    <row r="195" spans="1:5" x14ac:dyDescent="0.35">
      <c r="A195" s="25"/>
      <c r="C195" s="24"/>
      <c r="D195" s="24"/>
      <c r="E195" s="24"/>
    </row>
    <row r="196" spans="1:5" x14ac:dyDescent="0.35">
      <c r="C196" s="24"/>
      <c r="D196" s="24"/>
      <c r="E196" s="24"/>
    </row>
    <row r="197" spans="1:5" x14ac:dyDescent="0.35">
      <c r="A197" s="25"/>
      <c r="C197" s="24"/>
      <c r="D197" s="24"/>
      <c r="E197" s="24"/>
    </row>
    <row r="198" spans="1:5" x14ac:dyDescent="0.35">
      <c r="C198" s="24"/>
      <c r="D198" s="24"/>
      <c r="E198" s="24"/>
    </row>
    <row r="199" spans="1:5" x14ac:dyDescent="0.35">
      <c r="C199" s="24"/>
      <c r="D199" s="24"/>
      <c r="E199" s="24"/>
    </row>
    <row r="200" spans="1:5" x14ac:dyDescent="0.35">
      <c r="C200" s="24"/>
      <c r="D200" s="24"/>
      <c r="E200" s="24"/>
    </row>
    <row r="201" spans="1:5" x14ac:dyDescent="0.35">
      <c r="C201" s="24"/>
      <c r="D201" s="24"/>
      <c r="E201" s="24"/>
    </row>
    <row r="202" spans="1:5" x14ac:dyDescent="0.35">
      <c r="C202" s="24"/>
      <c r="D202" s="24"/>
      <c r="E202" s="24"/>
    </row>
    <row r="203" spans="1:5" x14ac:dyDescent="0.35">
      <c r="C203" s="24"/>
      <c r="D203" s="24"/>
      <c r="E203" s="24"/>
    </row>
    <row r="204" spans="1:5" x14ac:dyDescent="0.35">
      <c r="C204" s="24"/>
      <c r="D204" s="24"/>
      <c r="E204" s="24"/>
    </row>
    <row r="205" spans="1:5" x14ac:dyDescent="0.35">
      <c r="C205" s="24"/>
      <c r="D205" s="24"/>
      <c r="E205" s="24"/>
    </row>
    <row r="206" spans="1:5" x14ac:dyDescent="0.35">
      <c r="C206" s="24"/>
      <c r="D206" s="24"/>
      <c r="E206" s="24"/>
    </row>
    <row r="207" spans="1:5" x14ac:dyDescent="0.35">
      <c r="C207" s="24"/>
      <c r="D207" s="24"/>
      <c r="E207" s="24"/>
    </row>
    <row r="208" spans="1:5" x14ac:dyDescent="0.35">
      <c r="C208" s="24"/>
      <c r="D208" s="24"/>
      <c r="E208" s="24"/>
    </row>
    <row r="209" spans="1:5" x14ac:dyDescent="0.35">
      <c r="A209" s="25"/>
      <c r="C209" s="24"/>
      <c r="D209" s="24"/>
      <c r="E209" s="24"/>
    </row>
    <row r="210" spans="1:5" x14ac:dyDescent="0.35">
      <c r="C210" s="24"/>
      <c r="D210" s="24"/>
      <c r="E210" s="24"/>
    </row>
    <row r="211" spans="1:5" x14ac:dyDescent="0.35">
      <c r="C211" s="24"/>
      <c r="D211" s="24"/>
      <c r="E211" s="24"/>
    </row>
    <row r="212" spans="1:5" x14ac:dyDescent="0.35">
      <c r="C212" s="24"/>
      <c r="D212" s="24"/>
      <c r="E212" s="24"/>
    </row>
    <row r="213" spans="1:5" x14ac:dyDescent="0.35">
      <c r="C213" s="24"/>
      <c r="D213" s="24"/>
      <c r="E213" s="24"/>
    </row>
    <row r="214" spans="1:5" x14ac:dyDescent="0.35">
      <c r="C214" s="24"/>
      <c r="D214" s="24"/>
      <c r="E214" s="24"/>
    </row>
    <row r="215" spans="1:5" x14ac:dyDescent="0.35">
      <c r="C215" s="24"/>
      <c r="D215" s="24"/>
      <c r="E215" s="24"/>
    </row>
    <row r="216" spans="1:5" x14ac:dyDescent="0.35">
      <c r="C216" s="24"/>
      <c r="D216" s="24"/>
      <c r="E216" s="24"/>
    </row>
    <row r="217" spans="1:5" x14ac:dyDescent="0.35">
      <c r="C217" s="24"/>
      <c r="D217" s="24"/>
      <c r="E217" s="24"/>
    </row>
    <row r="218" spans="1:5" x14ac:dyDescent="0.35">
      <c r="C218" s="24"/>
      <c r="D218" s="24"/>
      <c r="E218" s="24"/>
    </row>
    <row r="219" spans="1:5" x14ac:dyDescent="0.35">
      <c r="A219" s="25"/>
      <c r="C219" s="24"/>
      <c r="D219" s="24"/>
      <c r="E219" s="24"/>
    </row>
    <row r="220" spans="1:5" x14ac:dyDescent="0.35">
      <c r="C220" s="24"/>
      <c r="D220" s="24"/>
      <c r="E220" s="24"/>
    </row>
    <row r="221" spans="1:5" x14ac:dyDescent="0.35">
      <c r="C221" s="24"/>
      <c r="D221" s="24"/>
      <c r="E221" s="24"/>
    </row>
    <row r="222" spans="1:5" x14ac:dyDescent="0.35">
      <c r="C222" s="24"/>
      <c r="D222" s="24"/>
      <c r="E222" s="24"/>
    </row>
    <row r="223" spans="1:5" x14ac:dyDescent="0.35">
      <c r="C223" s="24"/>
      <c r="D223" s="24"/>
      <c r="E223" s="24"/>
    </row>
    <row r="224" spans="1:5" x14ac:dyDescent="0.35">
      <c r="C224" s="24"/>
      <c r="D224" s="24"/>
      <c r="E224" s="24"/>
    </row>
    <row r="225" spans="1:5" x14ac:dyDescent="0.35">
      <c r="C225" s="24"/>
      <c r="D225" s="24"/>
      <c r="E225" s="24"/>
    </row>
    <row r="226" spans="1:5" x14ac:dyDescent="0.35">
      <c r="A226" s="25"/>
      <c r="C226" s="24"/>
      <c r="D226" s="24"/>
      <c r="E226" s="24"/>
    </row>
    <row r="227" spans="1:5" x14ac:dyDescent="0.35">
      <c r="C227" s="24"/>
      <c r="D227" s="24"/>
      <c r="E227" s="24"/>
    </row>
    <row r="228" spans="1:5" x14ac:dyDescent="0.35">
      <c r="C228" s="24"/>
      <c r="D228" s="24"/>
      <c r="E228" s="24"/>
    </row>
    <row r="229" spans="1:5" x14ac:dyDescent="0.35">
      <c r="C229" s="24"/>
      <c r="D229" s="24"/>
      <c r="E229" s="24"/>
    </row>
    <row r="230" spans="1:5" x14ac:dyDescent="0.35">
      <c r="A230" s="25"/>
      <c r="C230" s="24"/>
      <c r="D230" s="24"/>
      <c r="E230" s="24"/>
    </row>
    <row r="231" spans="1:5" x14ac:dyDescent="0.35">
      <c r="C231" s="24"/>
      <c r="D231" s="24"/>
      <c r="E231" s="24"/>
    </row>
    <row r="232" spans="1:5" x14ac:dyDescent="0.35">
      <c r="C232" s="24"/>
      <c r="D232" s="24"/>
      <c r="E232" s="24"/>
    </row>
    <row r="233" spans="1:5" x14ac:dyDescent="0.35">
      <c r="C233" s="24"/>
      <c r="D233" s="24"/>
      <c r="E233" s="24"/>
    </row>
    <row r="234" spans="1:5" x14ac:dyDescent="0.35">
      <c r="C234" s="24"/>
      <c r="D234" s="24"/>
      <c r="E234" s="24"/>
    </row>
    <row r="235" spans="1:5" x14ac:dyDescent="0.35">
      <c r="C235" s="24"/>
      <c r="D235" s="24"/>
      <c r="E235" s="24"/>
    </row>
    <row r="236" spans="1:5" x14ac:dyDescent="0.35">
      <c r="C236" s="24"/>
      <c r="D236" s="24"/>
      <c r="E236" s="24"/>
    </row>
    <row r="237" spans="1:5" x14ac:dyDescent="0.35">
      <c r="C237" s="24"/>
      <c r="D237" s="24"/>
      <c r="E237" s="24"/>
    </row>
    <row r="238" spans="1:5" x14ac:dyDescent="0.35">
      <c r="C238" s="24"/>
      <c r="D238" s="24"/>
      <c r="E238" s="24"/>
    </row>
    <row r="239" spans="1:5" x14ac:dyDescent="0.35">
      <c r="C239" s="24"/>
      <c r="D239" s="24"/>
      <c r="E239" s="24"/>
    </row>
    <row r="240" spans="1:5" x14ac:dyDescent="0.35">
      <c r="C240" s="24"/>
      <c r="D240" s="24"/>
      <c r="E240" s="24"/>
    </row>
    <row r="241" spans="1:5" x14ac:dyDescent="0.35">
      <c r="C241" s="24"/>
      <c r="D241" s="24"/>
      <c r="E241" s="24"/>
    </row>
    <row r="242" spans="1:5" x14ac:dyDescent="0.35">
      <c r="C242" s="24"/>
      <c r="D242" s="24"/>
      <c r="E242" s="24"/>
    </row>
    <row r="243" spans="1:5" x14ac:dyDescent="0.35">
      <c r="C243" s="24"/>
      <c r="D243" s="24"/>
      <c r="E243" s="24"/>
    </row>
    <row r="244" spans="1:5" x14ac:dyDescent="0.35">
      <c r="C244" s="24"/>
      <c r="D244" s="24"/>
      <c r="E244" s="24"/>
    </row>
    <row r="245" spans="1:5" x14ac:dyDescent="0.35">
      <c r="C245" s="24"/>
      <c r="D245" s="24"/>
      <c r="E245" s="24"/>
    </row>
    <row r="246" spans="1:5" x14ac:dyDescent="0.35">
      <c r="C246" s="24"/>
      <c r="D246" s="24"/>
      <c r="E246" s="24"/>
    </row>
    <row r="247" spans="1:5" x14ac:dyDescent="0.35">
      <c r="C247" s="24"/>
      <c r="D247" s="24"/>
      <c r="E247" s="24"/>
    </row>
    <row r="248" spans="1:5" x14ac:dyDescent="0.35">
      <c r="A248" s="25"/>
      <c r="C248" s="24"/>
      <c r="D248" s="24"/>
      <c r="E248" s="24"/>
    </row>
    <row r="249" spans="1:5" x14ac:dyDescent="0.35">
      <c r="C249" s="24"/>
      <c r="D249" s="24"/>
      <c r="E249" s="24"/>
    </row>
    <row r="250" spans="1:5" x14ac:dyDescent="0.35">
      <c r="C250" s="24"/>
      <c r="D250" s="24"/>
      <c r="E250" s="24"/>
    </row>
    <row r="251" spans="1:5" x14ac:dyDescent="0.35">
      <c r="C251" s="24"/>
      <c r="D251" s="24"/>
      <c r="E251" s="24"/>
    </row>
    <row r="252" spans="1:5" x14ac:dyDescent="0.35">
      <c r="C252" s="24"/>
      <c r="D252" s="24"/>
      <c r="E252" s="24"/>
    </row>
    <row r="253" spans="1:5" x14ac:dyDescent="0.35">
      <c r="C253" s="24"/>
      <c r="D253" s="24"/>
      <c r="E253" s="24"/>
    </row>
    <row r="254" spans="1:5" x14ac:dyDescent="0.35">
      <c r="C254" s="24"/>
      <c r="D254" s="24"/>
      <c r="E254" s="24"/>
    </row>
    <row r="255" spans="1:5" x14ac:dyDescent="0.35">
      <c r="C255" s="24"/>
      <c r="D255" s="24"/>
      <c r="E255" s="24"/>
    </row>
    <row r="256" spans="1:5" x14ac:dyDescent="0.35">
      <c r="C256" s="24"/>
      <c r="D256" s="24"/>
      <c r="E256" s="24"/>
    </row>
    <row r="257" spans="1:5" x14ac:dyDescent="0.35">
      <c r="C257" s="24"/>
      <c r="D257" s="24"/>
      <c r="E257" s="24"/>
    </row>
    <row r="258" spans="1:5" x14ac:dyDescent="0.35">
      <c r="C258" s="24"/>
      <c r="D258" s="24"/>
      <c r="E258" s="24"/>
    </row>
    <row r="259" spans="1:5" x14ac:dyDescent="0.35">
      <c r="C259" s="24"/>
      <c r="D259" s="24"/>
      <c r="E259" s="24"/>
    </row>
    <row r="260" spans="1:5" x14ac:dyDescent="0.35">
      <c r="C260" s="24"/>
      <c r="D260" s="24"/>
      <c r="E260" s="24"/>
    </row>
    <row r="261" spans="1:5" x14ac:dyDescent="0.35">
      <c r="C261" s="24"/>
      <c r="D261" s="24"/>
      <c r="E261" s="24"/>
    </row>
    <row r="262" spans="1:5" x14ac:dyDescent="0.35">
      <c r="C262" s="24"/>
      <c r="D262" s="24"/>
      <c r="E262" s="24"/>
    </row>
    <row r="263" spans="1:5" x14ac:dyDescent="0.35">
      <c r="C263" s="24"/>
      <c r="D263" s="24"/>
      <c r="E263" s="24"/>
    </row>
    <row r="264" spans="1:5" x14ac:dyDescent="0.35">
      <c r="A264" s="25"/>
      <c r="C264" s="24"/>
      <c r="D264" s="24"/>
      <c r="E264" s="24"/>
    </row>
    <row r="265" spans="1:5" x14ac:dyDescent="0.35">
      <c r="C265" s="24"/>
      <c r="D265" s="24"/>
      <c r="E265" s="24"/>
    </row>
    <row r="266" spans="1:5" x14ac:dyDescent="0.35">
      <c r="C266" s="24"/>
      <c r="D266" s="24"/>
      <c r="E266" s="24"/>
    </row>
    <row r="267" spans="1:5" x14ac:dyDescent="0.35">
      <c r="C267" s="24"/>
      <c r="D267" s="24"/>
      <c r="E267" s="24"/>
    </row>
    <row r="268" spans="1:5" x14ac:dyDescent="0.35">
      <c r="C268" s="24"/>
      <c r="D268" s="24"/>
      <c r="E268" s="24"/>
    </row>
    <row r="269" spans="1:5" x14ac:dyDescent="0.35">
      <c r="C269" s="24"/>
      <c r="D269" s="24"/>
      <c r="E269" s="24"/>
    </row>
    <row r="270" spans="1:5" x14ac:dyDescent="0.35">
      <c r="C270" s="24"/>
      <c r="D270" s="24"/>
      <c r="E270" s="24"/>
    </row>
    <row r="271" spans="1:5" x14ac:dyDescent="0.35">
      <c r="C271" s="24"/>
      <c r="D271" s="24"/>
      <c r="E271" s="24"/>
    </row>
    <row r="272" spans="1:5" x14ac:dyDescent="0.35">
      <c r="C272" s="24"/>
      <c r="D272" s="24"/>
      <c r="E272" s="24"/>
    </row>
    <row r="273" spans="1:5" x14ac:dyDescent="0.35">
      <c r="C273" s="24"/>
      <c r="D273" s="24"/>
      <c r="E273" s="24"/>
    </row>
    <row r="274" spans="1:5" x14ac:dyDescent="0.35">
      <c r="C274" s="24"/>
      <c r="D274" s="24"/>
      <c r="E274" s="24"/>
    </row>
    <row r="275" spans="1:5" x14ac:dyDescent="0.35">
      <c r="C275" s="24"/>
      <c r="D275" s="24"/>
      <c r="E275" s="24"/>
    </row>
    <row r="276" spans="1:5" x14ac:dyDescent="0.35">
      <c r="C276" s="24"/>
      <c r="D276" s="24"/>
      <c r="E276" s="24"/>
    </row>
    <row r="277" spans="1:5" x14ac:dyDescent="0.35">
      <c r="C277" s="24"/>
      <c r="D277" s="24"/>
      <c r="E277" s="24"/>
    </row>
    <row r="278" spans="1:5" x14ac:dyDescent="0.35">
      <c r="C278" s="24"/>
      <c r="D278" s="24"/>
      <c r="E278" s="24"/>
    </row>
    <row r="279" spans="1:5" x14ac:dyDescent="0.35">
      <c r="C279" s="24"/>
      <c r="D279" s="24"/>
      <c r="E279" s="24"/>
    </row>
    <row r="280" spans="1:5" x14ac:dyDescent="0.35">
      <c r="C280" s="24"/>
      <c r="D280" s="24"/>
      <c r="E280" s="24"/>
    </row>
    <row r="281" spans="1:5" x14ac:dyDescent="0.35">
      <c r="C281" s="24"/>
      <c r="D281" s="24"/>
      <c r="E281" s="24"/>
    </row>
    <row r="282" spans="1:5" x14ac:dyDescent="0.35">
      <c r="C282" s="24"/>
      <c r="D282" s="24"/>
      <c r="E282" s="24"/>
    </row>
    <row r="283" spans="1:5" x14ac:dyDescent="0.35">
      <c r="C283" s="24"/>
      <c r="D283" s="24"/>
      <c r="E283" s="24"/>
    </row>
    <row r="284" spans="1:5" x14ac:dyDescent="0.35">
      <c r="C284" s="24"/>
      <c r="D284" s="24"/>
      <c r="E284" s="24"/>
    </row>
    <row r="285" spans="1:5" x14ac:dyDescent="0.35">
      <c r="C285" s="24"/>
      <c r="D285" s="24"/>
      <c r="E285" s="24"/>
    </row>
    <row r="286" spans="1:5" x14ac:dyDescent="0.35">
      <c r="C286" s="24"/>
      <c r="D286" s="24"/>
      <c r="E286" s="24"/>
    </row>
    <row r="287" spans="1:5" x14ac:dyDescent="0.35">
      <c r="C287" s="24"/>
      <c r="D287" s="24"/>
      <c r="E287" s="24"/>
    </row>
    <row r="288" spans="1:5" x14ac:dyDescent="0.35">
      <c r="A288" s="25"/>
      <c r="C288" s="24"/>
      <c r="D288" s="24"/>
      <c r="E288" s="24"/>
    </row>
    <row r="289" spans="1:5" x14ac:dyDescent="0.35">
      <c r="A289" s="25"/>
      <c r="C289" s="24"/>
      <c r="D289" s="24"/>
      <c r="E289" s="24"/>
    </row>
    <row r="290" spans="1:5" x14ac:dyDescent="0.35">
      <c r="A290" s="25"/>
      <c r="C290" s="24"/>
      <c r="D290" s="24"/>
      <c r="E290" s="24"/>
    </row>
    <row r="291" spans="1:5" x14ac:dyDescent="0.35">
      <c r="C291" s="24"/>
      <c r="D291" s="24"/>
      <c r="E291" s="24"/>
    </row>
    <row r="292" spans="1:5" x14ac:dyDescent="0.35">
      <c r="C292" s="24"/>
      <c r="D292" s="24"/>
      <c r="E292" s="24"/>
    </row>
    <row r="293" spans="1:5" x14ac:dyDescent="0.35">
      <c r="C293" s="24"/>
      <c r="D293" s="24"/>
      <c r="E293" s="24"/>
    </row>
    <row r="294" spans="1:5" x14ac:dyDescent="0.35">
      <c r="C294" s="24"/>
      <c r="D294" s="24"/>
      <c r="E294" s="24"/>
    </row>
    <row r="295" spans="1:5" x14ac:dyDescent="0.35">
      <c r="C295" s="24"/>
      <c r="D295" s="24"/>
      <c r="E295" s="24"/>
    </row>
    <row r="296" spans="1:5" x14ac:dyDescent="0.35">
      <c r="C296" s="24"/>
      <c r="D296" s="24"/>
      <c r="E296" s="24"/>
    </row>
    <row r="297" spans="1:5" x14ac:dyDescent="0.35">
      <c r="C297" s="24"/>
      <c r="D297" s="24"/>
      <c r="E297" s="24"/>
    </row>
    <row r="298" spans="1:5" x14ac:dyDescent="0.35">
      <c r="C298" s="24"/>
      <c r="D298" s="24"/>
      <c r="E298" s="24"/>
    </row>
    <row r="299" spans="1:5" x14ac:dyDescent="0.35">
      <c r="C299" s="24"/>
      <c r="D299" s="24"/>
      <c r="E299" s="24"/>
    </row>
    <row r="300" spans="1:5" x14ac:dyDescent="0.35">
      <c r="C300" s="24"/>
      <c r="D300" s="24"/>
      <c r="E300" s="24"/>
    </row>
    <row r="301" spans="1:5" x14ac:dyDescent="0.35">
      <c r="C301" s="24"/>
      <c r="D301" s="24"/>
      <c r="E301" s="24"/>
    </row>
    <row r="302" spans="1:5" x14ac:dyDescent="0.35">
      <c r="A302" s="25"/>
      <c r="C302" s="24"/>
      <c r="D302" s="24"/>
      <c r="E302" s="24"/>
    </row>
    <row r="303" spans="1:5" x14ac:dyDescent="0.35">
      <c r="C303" s="24"/>
      <c r="D303" s="24"/>
      <c r="E303" s="24"/>
    </row>
    <row r="304" spans="1:5" x14ac:dyDescent="0.35">
      <c r="C304" s="24"/>
      <c r="D304" s="24"/>
      <c r="E304" s="24"/>
    </row>
    <row r="305" spans="3:5" x14ac:dyDescent="0.35">
      <c r="C305" s="24"/>
      <c r="D305" s="24"/>
      <c r="E305" s="24"/>
    </row>
    <row r="306" spans="3:5" x14ac:dyDescent="0.35">
      <c r="C306" s="24"/>
      <c r="D306" s="24"/>
      <c r="E306" s="24"/>
    </row>
    <row r="307" spans="3:5" x14ac:dyDescent="0.35">
      <c r="C307" s="24"/>
      <c r="D307" s="24"/>
      <c r="E307" s="24"/>
    </row>
    <row r="308" spans="3:5" x14ac:dyDescent="0.35">
      <c r="C308" s="24"/>
      <c r="D308" s="24"/>
      <c r="E308" s="24"/>
    </row>
    <row r="309" spans="3:5" x14ac:dyDescent="0.35">
      <c r="C309" s="24"/>
      <c r="D309" s="24"/>
      <c r="E309" s="24"/>
    </row>
    <row r="310" spans="3:5" x14ac:dyDescent="0.35">
      <c r="C310" s="24"/>
      <c r="D310" s="24"/>
      <c r="E310" s="24"/>
    </row>
    <row r="311" spans="3:5" x14ac:dyDescent="0.35">
      <c r="C311" s="24"/>
      <c r="D311" s="24"/>
      <c r="E311" s="24"/>
    </row>
    <row r="312" spans="3:5" x14ac:dyDescent="0.35">
      <c r="C312" s="24"/>
      <c r="D312" s="24"/>
      <c r="E312" s="24"/>
    </row>
    <row r="313" spans="3:5" x14ac:dyDescent="0.35">
      <c r="C313" s="24"/>
      <c r="D313" s="24"/>
      <c r="E313" s="24"/>
    </row>
    <row r="314" spans="3:5" x14ac:dyDescent="0.35">
      <c r="C314" s="24"/>
      <c r="D314" s="24"/>
      <c r="E314" s="24"/>
    </row>
    <row r="315" spans="3:5" x14ac:dyDescent="0.35">
      <c r="C315" s="24"/>
      <c r="D315" s="24"/>
      <c r="E315" s="24"/>
    </row>
    <row r="316" spans="3:5" x14ac:dyDescent="0.35">
      <c r="C316" s="24"/>
      <c r="D316" s="24"/>
      <c r="E316" s="24"/>
    </row>
    <row r="317" spans="3:5" x14ac:dyDescent="0.35">
      <c r="C317" s="24"/>
      <c r="D317" s="24"/>
      <c r="E317" s="24"/>
    </row>
    <row r="318" spans="3:5" x14ac:dyDescent="0.35">
      <c r="C318" s="24"/>
      <c r="D318" s="24"/>
      <c r="E318" s="24"/>
    </row>
    <row r="319" spans="3:5" x14ac:dyDescent="0.35">
      <c r="C319" s="24"/>
      <c r="D319" s="24"/>
      <c r="E319" s="24"/>
    </row>
    <row r="320" spans="3:5" x14ac:dyDescent="0.35">
      <c r="C320" s="24"/>
      <c r="D320" s="24"/>
      <c r="E320" s="24"/>
    </row>
    <row r="321" spans="1:5" x14ac:dyDescent="0.35">
      <c r="C321" s="24"/>
      <c r="D321" s="24"/>
      <c r="E321" s="24"/>
    </row>
    <row r="322" spans="1:5" x14ac:dyDescent="0.35">
      <c r="C322" s="24"/>
      <c r="D322" s="24"/>
      <c r="E322" s="24"/>
    </row>
    <row r="323" spans="1:5" x14ac:dyDescent="0.35">
      <c r="C323" s="24"/>
      <c r="D323" s="24"/>
      <c r="E323" s="24"/>
    </row>
    <row r="324" spans="1:5" x14ac:dyDescent="0.35">
      <c r="C324" s="24"/>
      <c r="D324" s="24"/>
      <c r="E324" s="24"/>
    </row>
    <row r="325" spans="1:5" x14ac:dyDescent="0.35">
      <c r="A325" s="25"/>
      <c r="C325" s="24"/>
      <c r="D325" s="24"/>
      <c r="E325" s="24"/>
    </row>
    <row r="326" spans="1:5" x14ac:dyDescent="0.35">
      <c r="C326" s="24"/>
      <c r="D326" s="24"/>
      <c r="E326" s="24"/>
    </row>
    <row r="327" spans="1:5" x14ac:dyDescent="0.35">
      <c r="C327" s="24"/>
      <c r="D327" s="24"/>
      <c r="E327" s="24"/>
    </row>
    <row r="328" spans="1:5" x14ac:dyDescent="0.35">
      <c r="C328" s="24"/>
      <c r="D328" s="24"/>
      <c r="E328" s="24"/>
    </row>
    <row r="329" spans="1:5" x14ac:dyDescent="0.35">
      <c r="C329" s="24"/>
      <c r="D329" s="24"/>
      <c r="E329" s="24"/>
    </row>
    <row r="330" spans="1:5" x14ac:dyDescent="0.35">
      <c r="A330" s="25"/>
      <c r="C330" s="24"/>
      <c r="D330" s="24"/>
      <c r="E330" s="24"/>
    </row>
    <row r="331" spans="1:5" x14ac:dyDescent="0.35">
      <c r="C331" s="24"/>
      <c r="D331" s="24"/>
      <c r="E331" s="24"/>
    </row>
    <row r="332" spans="1:5" x14ac:dyDescent="0.35">
      <c r="C332" s="24"/>
      <c r="D332" s="24"/>
      <c r="E332" s="24"/>
    </row>
    <row r="333" spans="1:5" x14ac:dyDescent="0.35">
      <c r="C333" s="24"/>
      <c r="D333" s="24"/>
      <c r="E333" s="24"/>
    </row>
    <row r="334" spans="1:5" x14ac:dyDescent="0.35">
      <c r="C334" s="24"/>
      <c r="D334" s="24"/>
      <c r="E334" s="24"/>
    </row>
    <row r="335" spans="1:5" x14ac:dyDescent="0.35">
      <c r="C335" s="24"/>
      <c r="D335" s="24"/>
      <c r="E335" s="24"/>
    </row>
    <row r="336" spans="1:5" x14ac:dyDescent="0.35">
      <c r="C336" s="24"/>
      <c r="D336" s="24"/>
      <c r="E336" s="24"/>
    </row>
    <row r="337" spans="3:5" x14ac:dyDescent="0.35">
      <c r="C337" s="24"/>
      <c r="D337" s="24"/>
      <c r="E337" s="24"/>
    </row>
    <row r="338" spans="3:5" x14ac:dyDescent="0.35">
      <c r="C338" s="24"/>
      <c r="D338" s="24"/>
      <c r="E338" s="24"/>
    </row>
    <row r="339" spans="3:5" x14ac:dyDescent="0.35">
      <c r="C339" s="24"/>
      <c r="D339" s="24"/>
      <c r="E339" s="24"/>
    </row>
  </sheetData>
  <mergeCells count="48">
    <mergeCell ref="B43:B46"/>
    <mergeCell ref="C43:C46"/>
    <mergeCell ref="D43:D46"/>
    <mergeCell ref="E43:E46"/>
    <mergeCell ref="B59:B61"/>
    <mergeCell ref="C59:C61"/>
    <mergeCell ref="D59:D61"/>
    <mergeCell ref="E59:E61"/>
    <mergeCell ref="B47:B55"/>
    <mergeCell ref="C47:C55"/>
    <mergeCell ref="D47:D55"/>
    <mergeCell ref="E47:E55"/>
    <mergeCell ref="B56:B58"/>
    <mergeCell ref="C56:C58"/>
    <mergeCell ref="D56:D58"/>
    <mergeCell ref="E56:E58"/>
    <mergeCell ref="B29:B38"/>
    <mergeCell ref="C29:C38"/>
    <mergeCell ref="D29:D38"/>
    <mergeCell ref="E29:E38"/>
    <mergeCell ref="B40:B42"/>
    <mergeCell ref="C40:C42"/>
    <mergeCell ref="D40:D42"/>
    <mergeCell ref="E40:E42"/>
    <mergeCell ref="B20:B25"/>
    <mergeCell ref="C20:C25"/>
    <mergeCell ref="D20:D25"/>
    <mergeCell ref="E20:E25"/>
    <mergeCell ref="B26:B28"/>
    <mergeCell ref="C26:C28"/>
    <mergeCell ref="D26:D28"/>
    <mergeCell ref="E26:E28"/>
    <mergeCell ref="B6:B9"/>
    <mergeCell ref="C6:C9"/>
    <mergeCell ref="D6:D9"/>
    <mergeCell ref="E6:E9"/>
    <mergeCell ref="B10:B13"/>
    <mergeCell ref="C10:C13"/>
    <mergeCell ref="D10:D13"/>
    <mergeCell ref="E10:E13"/>
    <mergeCell ref="B2:B3"/>
    <mergeCell ref="C2:C3"/>
    <mergeCell ref="D2:D3"/>
    <mergeCell ref="E2:E3"/>
    <mergeCell ref="B4:B5"/>
    <mergeCell ref="C4:C5"/>
    <mergeCell ref="D4:D5"/>
    <mergeCell ref="E4:E5"/>
  </mergeCells>
  <conditionalFormatting sqref="A16:A17 A1:A7 A9:A13 A19:A1048576">
    <cfRule type="duplicateValues" dxfId="6" priority="7"/>
  </conditionalFormatting>
  <conditionalFormatting sqref="A14">
    <cfRule type="duplicateValues" dxfId="5" priority="5"/>
  </conditionalFormatting>
  <conditionalFormatting sqref="A18">
    <cfRule type="duplicateValues" dxfId="4" priority="4"/>
  </conditionalFormatting>
  <conditionalFormatting sqref="A15">
    <cfRule type="duplicateValues" dxfId="3" priority="3"/>
  </conditionalFormatting>
  <conditionalFormatting sqref="A8">
    <cfRule type="duplicateValues" dxfId="2" priority="1"/>
  </conditionalFormatting>
  <conditionalFormatting sqref="A8">
    <cfRule type="duplicateValues" dxfId="1" priority="2"/>
  </conditionalFormatting>
  <conditionalFormatting sqref="A2:A7 A9">
    <cfRule type="duplicateValues" dxfId="0" priority="17"/>
  </conditionalFormatting>
  <pageMargins left="0.7" right="0.7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706DC4A7E77B45A547BB31FD02BC88" ma:contentTypeVersion="14" ma:contentTypeDescription="Create a new document." ma:contentTypeScope="" ma:versionID="d6cb28ec0f6f68b681c909a40a8eeed5">
  <xsd:schema xmlns:xsd="http://www.w3.org/2001/XMLSchema" xmlns:xs="http://www.w3.org/2001/XMLSchema" xmlns:p="http://schemas.microsoft.com/office/2006/metadata/properties" xmlns:ns2="a751e64f-7bb9-4542-a434-2b1338a45fd4" xmlns:ns3="d9594743-9e9f-4106-ba8d-e1c149063b0c" targetNamespace="http://schemas.microsoft.com/office/2006/metadata/properties" ma:root="true" ma:fieldsID="1c1ffdc5e2f9cec997eed4af2da0bb62" ns2:_="" ns3:_="">
    <xsd:import namespace="a751e64f-7bb9-4542-a434-2b1338a45fd4"/>
    <xsd:import namespace="d9594743-9e9f-4106-ba8d-e1c149063b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1e64f-7bb9-4542-a434-2b1338a45f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643a6ed-78f8-4d85-8aa7-5537bc4169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4743-9e9f-4106-ba8d-e1c149063b0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dfa943-040e-47ee-afcd-d452c3083d49}" ma:internalName="TaxCatchAll" ma:showField="CatchAllData" ma:web="d9594743-9e9f-4106-ba8d-e1c149063b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51e64f-7bb9-4542-a434-2b1338a45fd4">
      <Terms xmlns="http://schemas.microsoft.com/office/infopath/2007/PartnerControls"/>
    </lcf76f155ced4ddcb4097134ff3c332f>
    <TaxCatchAll xmlns="d9594743-9e9f-4106-ba8d-e1c149063b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C76D8-1362-472F-8768-27E76C5F6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1e64f-7bb9-4542-a434-2b1338a45fd4"/>
    <ds:schemaRef ds:uri="d9594743-9e9f-4106-ba8d-e1c149063b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471A2B-058B-4105-9111-56443A3DC819}">
  <ds:schemaRefs>
    <ds:schemaRef ds:uri="http://schemas.microsoft.com/office/2006/metadata/properties"/>
    <ds:schemaRef ds:uri="http://schemas.microsoft.com/office/infopath/2007/PartnerControls"/>
    <ds:schemaRef ds:uri="a751e64f-7bb9-4542-a434-2b1338a45fd4"/>
    <ds:schemaRef ds:uri="d9594743-9e9f-4106-ba8d-e1c149063b0c"/>
  </ds:schemaRefs>
</ds:datastoreItem>
</file>

<file path=customXml/itemProps3.xml><?xml version="1.0" encoding="utf-8"?>
<ds:datastoreItem xmlns:ds="http://schemas.openxmlformats.org/officeDocument/2006/customXml" ds:itemID="{D7E8335D-A84D-43B9-8123-65A8D7544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Angele Yazbec</dc:creator>
  <cp:lastModifiedBy>Thin User</cp:lastModifiedBy>
  <cp:lastPrinted>2022-07-09T17:01:26Z</cp:lastPrinted>
  <dcterms:created xsi:type="dcterms:W3CDTF">2021-09-27T20:31:29Z</dcterms:created>
  <dcterms:modified xsi:type="dcterms:W3CDTF">2022-07-09T17:56:16Z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0x01010015706DC4A7E77B45A547BB31FD02BC88</vt:lpwstr>
  </property>
</Properties>
</file>